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ปี 64" sheetId="1" r:id="rId1"/>
  </sheets>
  <externalReferences>
    <externalReference r:id="rId2"/>
  </externalReferences>
  <definedNames>
    <definedName name="กัญชา">#REF!</definedName>
    <definedName name="ขอมา">#REF!</definedName>
    <definedName name="คดีอื่นๆ">#REF!</definedName>
    <definedName name="ชาย">#REF!</definedName>
    <definedName name="ชายชั้นดี">#REF!</definedName>
    <definedName name="ชายชั้นดีมาก">#REF!</definedName>
    <definedName name="ชายชั้นเยี่ยม">#REF!</definedName>
    <definedName name="ชีวิตและร่างกาย">#REF!</definedName>
    <definedName name="ดีมาก">#REF!</definedName>
    <definedName name="เดือน">#REF!</definedName>
    <definedName name="ทรัพย์">#REF!</definedName>
    <definedName name="ปล่อยลวท.">#REF!</definedName>
    <definedName name="ปี">#REF!</definedName>
    <definedName name="ผลการดำเนินงานของ">#REF!</definedName>
    <definedName name="ผิดเงื่อนไข">#REF!</definedName>
    <definedName name="ผู้รับผิดชอบ">#REF!</definedName>
    <definedName name="เพศ">#REF!</definedName>
    <definedName name="ไม่เข้าเกณฑ์">#REF!</definedName>
    <definedName name="ไม่อนุมัติ">#REF!</definedName>
    <definedName name="ยอดยกมา">#REF!</definedName>
    <definedName name="ยาบ้า">#REF!</definedName>
    <definedName name="ยาอื่นๆ">#REF!</definedName>
    <definedName name="ยุติหรือระงับ">#REF!</definedName>
    <definedName name="รวมคดี">#REF!</definedName>
    <definedName name="รวมอนุมัติ">#REF!</definedName>
    <definedName name="รอไว้ก่อน">#REF!</definedName>
    <definedName name="ระหว่างดำเนินการ">#REF!</definedName>
    <definedName name="วัน">#REF!</definedName>
    <definedName name="หญิงชั้นดี">#REF!</definedName>
    <definedName name="หญิงชั้นดีมาก">#REF!</definedName>
    <definedName name="หญิงชั้นเยี่ยม">#REF!</definedName>
    <definedName name="อนุมัติ">#REF!</definedName>
    <definedName name="เฮโรอีน">#REF!</definedName>
  </definedNames>
  <calcPr calcId="144525"/>
</workbook>
</file>

<file path=xl/calcChain.xml><?xml version="1.0" encoding="utf-8"?>
<calcChain xmlns="http://schemas.openxmlformats.org/spreadsheetml/2006/main">
  <c r="C25" i="1" l="1"/>
  <c r="B24" i="1"/>
  <c r="C23" i="1"/>
  <c r="C9" i="1" s="1"/>
  <c r="D22" i="1"/>
  <c r="N21" i="1"/>
  <c r="D21" i="1"/>
  <c r="D20" i="1"/>
  <c r="C20" i="1"/>
  <c r="D19" i="1"/>
  <c r="D18" i="1"/>
  <c r="D17" i="1"/>
  <c r="D16" i="1"/>
  <c r="D15" i="1"/>
  <c r="D14" i="1"/>
  <c r="D13" i="1"/>
  <c r="D12" i="1"/>
  <c r="D11" i="1"/>
  <c r="D10" i="1"/>
  <c r="Q9" i="1"/>
  <c r="B9" i="1"/>
  <c r="D8" i="1"/>
  <c r="D7" i="1"/>
  <c r="D6" i="1"/>
  <c r="C6" i="1"/>
  <c r="B6" i="1"/>
  <c r="B25" i="1" s="1"/>
  <c r="D25" i="1" s="1"/>
  <c r="E18" i="1" s="1"/>
  <c r="C24" i="1" l="1"/>
  <c r="D24" i="1" s="1"/>
  <c r="D23" i="1"/>
  <c r="E7" i="1" l="1"/>
  <c r="E6" i="1" s="1"/>
  <c r="E14" i="1"/>
  <c r="E10" i="1"/>
  <c r="E20" i="1"/>
  <c r="E16" i="1"/>
  <c r="E12" i="1"/>
  <c r="E13" i="1"/>
  <c r="E8" i="1"/>
  <c r="E17" i="1"/>
  <c r="E11" i="1"/>
  <c r="E21" i="1"/>
  <c r="E15" i="1"/>
  <c r="E23" i="1"/>
  <c r="D9" i="1"/>
  <c r="E9" i="1" l="1"/>
</calcChain>
</file>

<file path=xl/sharedStrings.xml><?xml version="1.0" encoding="utf-8"?>
<sst xmlns="http://schemas.openxmlformats.org/spreadsheetml/2006/main" count="31" uniqueCount="28">
  <si>
    <t>สถิติพักการลงโทษแยกตามโครงการพักการลงโทษ ประจำปีงบประมาณ พ.ศ.2564</t>
  </si>
  <si>
    <t>(เดือนตุลาคม 2563 - กันยายน 2564)</t>
  </si>
  <si>
    <t>ข้อมูล ณ วันที่ 21 กันยายน 2564 (ประชุมครั้งที่ 20/2564)</t>
  </si>
  <si>
    <t>โครงการพักการลงโทษ</t>
  </si>
  <si>
    <t>เห็นชอบ</t>
  </si>
  <si>
    <t>อนุมัติ</t>
  </si>
  <si>
    <t>รวม</t>
  </si>
  <si>
    <t>ร้อยละ</t>
  </si>
  <si>
    <t>กรณีปกติ</t>
  </si>
  <si>
    <t>กรณีมีเหตุพิเศษ</t>
  </si>
  <si>
    <t>ของจำนวนนักโทษเด็ดขาดที่ได้รับพักการลงโทษ</t>
  </si>
  <si>
    <t>พักการลงโทษกรณีปกตินักโทษเด็ดขาดที่มีกำหนดโทษไม่เกิน 3 ปีและต้องโทษจำคุกเพียงคดีเดียว</t>
  </si>
  <si>
    <t>การดำเนินงานแยกตามโครงการ</t>
  </si>
  <si>
    <t xml:space="preserve">1. โครงการพักการลงโทษกรณีมีเหตุพิเศษเตรียมความพร้อมก่อนปล่อย (เรือนจำโครงสร้างเบา) ประจำปีงบประมาณ พ.ศ.2562 และ 2563 </t>
  </si>
  <si>
    <t xml:space="preserve">2. โครงการพักการลงโทษกรณีมีเหตุพิเศษนักโทษเด็ดขาดหลักสูตร            “การน้อมนำปรัชญาของเศรษฐกิจพอเพียงมาปรับใช้ในการดำเนินชีวิตของผู้ต้องขัง” ภายใต้โครงการกำลังใจในพระดำริพระเจ้าหลานเธอ พระองค์เจ้าพัชรกิติยาภา ประจำปีงบประมาณ พ.ศ.2563 </t>
  </si>
  <si>
    <t xml:space="preserve">3. การพักการลงโทษกรณีมีเหตุพิเศษนักโทษเด็ดขาดโครงการบำบัดและฟื้นฟูผู้ต้องขังติดยาเสพติดในรูปแบบชุมชนบำบัด (ซึ่งเป็นผู้ที่ผ่านการฝึกอบรมประจำปีงบประมาณ พ.ศ.2562-2563) </t>
  </si>
  <si>
    <t xml:space="preserve">4. การพักการลงโทษกรณีมีเหตุพิเศษนักโทษเด็ดขาดโครงการบำบัดและฟื้นฟูผู้ต้องขังติดยาเสพติดรูปแบบวิวัฒน์พลเมืองราชทัณฑ์ด้วยกระบวนการลูกเสือ (ลูกเสือวิวัฒน์เพื่อพลังแผ่นดิน)  (ซึ่งเป็นผู้ที่ผ่านการฝึกอบรมประจำปีงบประมาณ พ.ศ.2562-2563) </t>
  </si>
  <si>
    <t xml:space="preserve">5. การพักการลงโทษกรณีมีเหตุพิเศษ โครงการปรับเปลี่ยนพฤติกรรมสำหรับกลุ่มผู้เสพยาเสพติดและผู้ค้ารายย่อยในเรือนจำ/ทัณฑสถาน (ซึ่งเป็นผู้ที่ผ่านการฝึกอบรมประจำปีงบประมาณ พ.ศ.2563) </t>
  </si>
  <si>
    <t xml:space="preserve">6. โครงการพักการลงโทษกรณีมีเหตุพิเศษให้แก่นักโทษเด็ดขาดที่เจ็บป่วยร้ายแรง พิการ และนักโทษเด็ดขาดที่มีอายุตั้งแต่ 70 ปีขึ้นไป </t>
  </si>
  <si>
    <t>7. การพักการลงโทษกรณีมีเหตุพิเศษโครงการเตรียมความพร้อมก่อนปล่อยเพื่อคืนคนดีสู่สังคมสำหรับผู้ต้องขังสูงอายุ ประจำปีงบประมาณ พ.ศ.2563</t>
  </si>
  <si>
    <t xml:space="preserve">8. การพักการลงโทษกรณีมีเหตุพิเศษเนื่องจากกระทำผิดอันเกิดจากความประมาท </t>
  </si>
  <si>
    <t>9. การพักการลงโทษกรณีมีเหตุพิเศษนักโทษเด็ดขาดที่มีโทษระยะสั้น</t>
  </si>
  <si>
    <r>
      <rPr>
        <u/>
        <sz val="14"/>
        <rFont val="TH Sarabun PSK"/>
        <family val="2"/>
      </rPr>
      <t>หัก</t>
    </r>
    <r>
      <rPr>
        <sz val="14"/>
        <rFont val="TH Sarabun PSK"/>
        <family val="2"/>
      </rPr>
      <t xml:space="preserve"> รายที่ผลรายงานสืบเสาะข้อเท็จจริง พน.คปพ.มีความเห็นไม่สมควรปล่อย และคณะอนุกรรมการมีมติไม่เห็นชอบให้พักการลงโทษ</t>
    </r>
  </si>
  <si>
    <t>รวมโทษระยะสั้น</t>
  </si>
  <si>
    <t>10. การพักการลงโทษกรณีมีเหตุพิเศษโครงการสร้างงานสร้างอาชีพ        ฝึกทักษะการทำงานในภาคอุตสาหกรรม</t>
  </si>
  <si>
    <t>รวมสร้างงานสร้างอาชีพ</t>
  </si>
  <si>
    <t>ปล่อยจริง</t>
  </si>
  <si>
    <t xml:space="preserve">รวมเห็นชอบ / อนุมัติ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</si>
</sst>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12">
    <font>
      <sz val="10"/>
      <name val="Arial"/>
      <charset val="222"/>
    </font>
    <font>
      <b/>
      <sz val="16"/>
      <name val="TH Sarabun PSK"/>
      <family val="2"/>
    </font>
    <font>
      <sz val="16"/>
      <name val="TH Sarabun PSK"/>
      <family val="2"/>
    </font>
    <font>
      <sz val="14"/>
      <name val="TH Sarabun PSK"/>
      <family val="2"/>
    </font>
    <font>
      <sz val="12"/>
      <name val="TH Sarabun PSK"/>
      <family val="2"/>
    </font>
    <font>
      <b/>
      <u/>
      <sz val="18"/>
      <name val="TH Sarabun PSK"/>
      <family val="2"/>
    </font>
    <font>
      <b/>
      <sz val="18"/>
      <name val="TH Sarabun PSK"/>
      <family val="2"/>
    </font>
    <font>
      <sz val="15"/>
      <name val="TH Sarabun PSK"/>
      <family val="2"/>
    </font>
    <font>
      <b/>
      <sz val="15"/>
      <name val="TH Sarabun PSK"/>
      <family val="2"/>
    </font>
    <font>
      <u/>
      <sz val="14"/>
      <name val="TH Sarabun PSK"/>
      <family val="2"/>
    </font>
    <font>
      <sz val="18"/>
      <name val="TH Sarabun PSK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41" fontId="6" fillId="2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41" fontId="7" fillId="0" borderId="5" xfId="0" applyNumberFormat="1" applyFont="1" applyFill="1" applyBorder="1" applyAlignment="1">
      <alignment horizontal="center" vertical="center"/>
    </xf>
    <xf numFmtId="41" fontId="7" fillId="0" borderId="5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41" fontId="7" fillId="0" borderId="6" xfId="0" applyNumberFormat="1" applyFont="1" applyFill="1" applyBorder="1" applyAlignment="1">
      <alignment horizontal="center" vertical="center"/>
    </xf>
    <xf numFmtId="41" fontId="7" fillId="0" borderId="6" xfId="0" applyNumberFormat="1" applyFont="1" applyBorder="1" applyAlignment="1">
      <alignment horizontal="center" vertical="center"/>
    </xf>
    <xf numFmtId="41" fontId="6" fillId="2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41" fontId="7" fillId="0" borderId="2" xfId="0" applyNumberFormat="1" applyFont="1" applyBorder="1" applyAlignment="1">
      <alignment horizontal="center" vertical="center"/>
    </xf>
    <xf numFmtId="41" fontId="8" fillId="0" borderId="2" xfId="0" applyNumberFormat="1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 wrapText="1"/>
    </xf>
    <xf numFmtId="41" fontId="7" fillId="0" borderId="3" xfId="0" applyNumberFormat="1" applyFont="1" applyBorder="1" applyAlignment="1">
      <alignment horizontal="center" vertical="center"/>
    </xf>
    <xf numFmtId="41" fontId="8" fillId="0" borderId="3" xfId="0" applyNumberFormat="1" applyFont="1" applyBorder="1" applyAlignment="1">
      <alignment horizontal="center" vertical="center"/>
    </xf>
    <xf numFmtId="41" fontId="2" fillId="0" borderId="3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41" fontId="7" fillId="0" borderId="7" xfId="0" applyNumberFormat="1" applyFont="1" applyBorder="1" applyAlignment="1">
      <alignment horizontal="center" vertical="center"/>
    </xf>
    <xf numFmtId="41" fontId="8" fillId="0" borderId="7" xfId="0" applyNumberFormat="1" applyFont="1" applyBorder="1" applyAlignment="1">
      <alignment horizontal="center" vertical="center"/>
    </xf>
    <xf numFmtId="41" fontId="2" fillId="0" borderId="7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right" vertical="center" wrapText="1"/>
    </xf>
    <xf numFmtId="41" fontId="7" fillId="0" borderId="4" xfId="0" applyNumberFormat="1" applyFont="1" applyBorder="1" applyAlignment="1">
      <alignment horizontal="center" vertical="center"/>
    </xf>
    <xf numFmtId="41" fontId="7" fillId="0" borderId="4" xfId="0" applyNumberFormat="1" applyFont="1" applyFill="1" applyBorder="1" applyAlignment="1">
      <alignment horizontal="center" vertical="center"/>
    </xf>
    <xf numFmtId="41" fontId="8" fillId="0" borderId="4" xfId="0" applyNumberFormat="1" applyFont="1" applyFill="1" applyBorder="1" applyAlignment="1">
      <alignment horizontal="center" vertical="center"/>
    </xf>
    <xf numFmtId="41" fontId="2" fillId="0" borderId="4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41" fontId="10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41" fontId="6" fillId="3" borderId="2" xfId="0" applyNumberFormat="1" applyFont="1" applyFill="1" applyBorder="1" applyAlignment="1">
      <alignment vertical="center"/>
    </xf>
    <xf numFmtId="187" fontId="6" fillId="3" borderId="2" xfId="1" applyNumberFormat="1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26;&#3606;&#3636;&#3605;&#3636;&#3614;&#3633;&#3585;&#3650;&#3607;&#3625;%2064-65%20&#3614;&#362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ี 64"/>
      <sheetName val="ปี 65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Q30"/>
  <sheetViews>
    <sheetView tabSelected="1" zoomScale="80" zoomScaleNormal="80" workbookViewId="0">
      <selection activeCell="H7" sqref="H7"/>
    </sheetView>
  </sheetViews>
  <sheetFormatPr defaultColWidth="9.140625" defaultRowHeight="20.25"/>
  <cols>
    <col min="1" max="1" width="54.7109375" style="52" customWidth="1"/>
    <col min="2" max="2" width="12.7109375" style="2" customWidth="1"/>
    <col min="3" max="3" width="15.7109375" style="2" customWidth="1"/>
    <col min="4" max="4" width="15.7109375" style="53" customWidth="1"/>
    <col min="5" max="5" width="12.7109375" style="51" customWidth="1"/>
    <col min="6" max="16384" width="9.140625" style="2"/>
  </cols>
  <sheetData>
    <row r="1" spans="1:17">
      <c r="A1" s="1" t="s">
        <v>0</v>
      </c>
      <c r="B1" s="1"/>
      <c r="C1" s="1"/>
      <c r="D1" s="1"/>
      <c r="E1" s="1"/>
    </row>
    <row r="2" spans="1:17">
      <c r="A2" s="3" t="s">
        <v>1</v>
      </c>
      <c r="B2" s="3"/>
      <c r="C2" s="3"/>
      <c r="D2" s="3"/>
      <c r="E2" s="3"/>
    </row>
    <row r="3" spans="1:17" ht="39" customHeight="1">
      <c r="A3" s="4"/>
      <c r="B3" s="5" t="s">
        <v>2</v>
      </c>
      <c r="C3" s="5"/>
      <c r="D3" s="5"/>
      <c r="E3" s="5"/>
    </row>
    <row r="4" spans="1:17">
      <c r="A4" s="6" t="s">
        <v>3</v>
      </c>
      <c r="B4" s="7" t="s">
        <v>4</v>
      </c>
      <c r="C4" s="8" t="s">
        <v>5</v>
      </c>
      <c r="D4" s="9" t="s">
        <v>6</v>
      </c>
      <c r="E4" s="7" t="s">
        <v>7</v>
      </c>
    </row>
    <row r="5" spans="1:17" ht="75" customHeight="1">
      <c r="A5" s="6"/>
      <c r="B5" s="10" t="s">
        <v>8</v>
      </c>
      <c r="C5" s="11" t="s">
        <v>9</v>
      </c>
      <c r="D5" s="9"/>
      <c r="E5" s="12" t="s">
        <v>10</v>
      </c>
    </row>
    <row r="6" spans="1:17" ht="29.25" customHeight="1">
      <c r="A6" s="13" t="s">
        <v>8</v>
      </c>
      <c r="B6" s="14">
        <f>B7+B8</f>
        <v>5660</v>
      </c>
      <c r="C6" s="14">
        <f t="shared" ref="C6:E6" si="0">C7+C8</f>
        <v>0</v>
      </c>
      <c r="D6" s="14">
        <f t="shared" si="0"/>
        <v>5660</v>
      </c>
      <c r="E6" s="14">
        <f t="shared" si="0"/>
        <v>12.366178719685383</v>
      </c>
    </row>
    <row r="7" spans="1:17">
      <c r="A7" s="15" t="s">
        <v>8</v>
      </c>
      <c r="B7" s="16">
        <v>5653</v>
      </c>
      <c r="C7" s="16">
        <v>0</v>
      </c>
      <c r="D7" s="16">
        <f>B7+C7</f>
        <v>5653</v>
      </c>
      <c r="E7" s="17">
        <f>D7*100/D24</f>
        <v>12.350884859077999</v>
      </c>
    </row>
    <row r="8" spans="1:17" ht="35.25" customHeight="1">
      <c r="A8" s="18" t="s">
        <v>11</v>
      </c>
      <c r="B8" s="19">
        <v>7</v>
      </c>
      <c r="C8" s="19">
        <v>0</v>
      </c>
      <c r="D8" s="19">
        <f>B8+C8</f>
        <v>7</v>
      </c>
      <c r="E8" s="20">
        <f>D8*100/D24</f>
        <v>1.529386060738475E-2</v>
      </c>
    </row>
    <row r="9" spans="1:17" ht="23.25">
      <c r="A9" s="13" t="s">
        <v>12</v>
      </c>
      <c r="B9" s="21">
        <f>SUM(B10:B17)+B20</f>
        <v>1043</v>
      </c>
      <c r="C9" s="21">
        <f>SUM(C10:C17)+C20+C23</f>
        <v>39067</v>
      </c>
      <c r="D9" s="21">
        <f>SUM(D10:D17)+D20+D23</f>
        <v>40110</v>
      </c>
      <c r="E9" s="21">
        <f>SUM(E10:E17)+E20+E23</f>
        <v>87.633821280314621</v>
      </c>
      <c r="Q9" s="2">
        <f>7.22+3.26+0.01+1.66+0.26+1.03+80.22+4.07</f>
        <v>97.72999999999999</v>
      </c>
    </row>
    <row r="10" spans="1:17" s="26" customFormat="1" ht="72">
      <c r="A10" s="22" t="s">
        <v>13</v>
      </c>
      <c r="B10" s="23">
        <v>584</v>
      </c>
      <c r="C10" s="23">
        <v>160</v>
      </c>
      <c r="D10" s="24">
        <f t="shared" ref="D10:D25" si="1">B10+C10</f>
        <v>744</v>
      </c>
      <c r="E10" s="25">
        <f>D10*100/D24</f>
        <v>1.6255188988420364</v>
      </c>
      <c r="Q10" s="26">
        <v>3.26</v>
      </c>
    </row>
    <row r="11" spans="1:17" s="26" customFormat="1" ht="87.95" customHeight="1">
      <c r="A11" s="22" t="s">
        <v>14</v>
      </c>
      <c r="B11" s="23">
        <v>151</v>
      </c>
      <c r="C11" s="23">
        <v>1317</v>
      </c>
      <c r="D11" s="24">
        <f t="shared" si="1"/>
        <v>1468</v>
      </c>
      <c r="E11" s="25">
        <f>D11*100/D24</f>
        <v>3.2073410530915445</v>
      </c>
      <c r="Q11" s="26">
        <v>0.01</v>
      </c>
    </row>
    <row r="12" spans="1:17" s="26" customFormat="1" ht="63" customHeight="1">
      <c r="A12" s="22" t="s">
        <v>15</v>
      </c>
      <c r="B12" s="23">
        <v>180</v>
      </c>
      <c r="C12" s="23">
        <v>911</v>
      </c>
      <c r="D12" s="24">
        <f t="shared" si="1"/>
        <v>1091</v>
      </c>
      <c r="E12" s="25">
        <f>D12*100/D24</f>
        <v>2.3836574175223948</v>
      </c>
    </row>
    <row r="13" spans="1:17" s="26" customFormat="1" ht="81.75" customHeight="1">
      <c r="A13" s="22" t="s">
        <v>16</v>
      </c>
      <c r="B13" s="23">
        <v>34</v>
      </c>
      <c r="C13" s="23">
        <v>172</v>
      </c>
      <c r="D13" s="24">
        <f t="shared" si="1"/>
        <v>206</v>
      </c>
      <c r="E13" s="25">
        <f>D13*100/D24</f>
        <v>0.45007646930303691</v>
      </c>
    </row>
    <row r="14" spans="1:17" s="26" customFormat="1" ht="90">
      <c r="A14" s="22" t="s">
        <v>17</v>
      </c>
      <c r="B14" s="23">
        <v>69</v>
      </c>
      <c r="C14" s="23">
        <v>1057</v>
      </c>
      <c r="D14" s="24">
        <f t="shared" si="1"/>
        <v>1126</v>
      </c>
      <c r="E14" s="25">
        <f>D14*100/D24</f>
        <v>2.4601267205593182</v>
      </c>
    </row>
    <row r="15" spans="1:17" s="26" customFormat="1" ht="48.75" customHeight="1">
      <c r="A15" s="22" t="s">
        <v>18</v>
      </c>
      <c r="B15" s="23">
        <v>4</v>
      </c>
      <c r="C15" s="23">
        <v>114</v>
      </c>
      <c r="D15" s="24">
        <f t="shared" si="1"/>
        <v>118</v>
      </c>
      <c r="E15" s="25">
        <f>D15*100/D24</f>
        <v>0.25781079309591437</v>
      </c>
    </row>
    <row r="16" spans="1:17" s="26" customFormat="1" ht="55.5" customHeight="1">
      <c r="A16" s="22" t="s">
        <v>19</v>
      </c>
      <c r="B16" s="23">
        <v>21</v>
      </c>
      <c r="C16" s="23">
        <v>294</v>
      </c>
      <c r="D16" s="24">
        <f t="shared" si="1"/>
        <v>315</v>
      </c>
      <c r="E16" s="25">
        <f>D16*100/D24</f>
        <v>0.68822372733231374</v>
      </c>
    </row>
    <row r="17" spans="1:14" s="26" customFormat="1" ht="42" customHeight="1">
      <c r="A17" s="22" t="s">
        <v>20</v>
      </c>
      <c r="B17" s="23">
        <v>0</v>
      </c>
      <c r="C17" s="23">
        <v>0</v>
      </c>
      <c r="D17" s="24">
        <f t="shared" si="1"/>
        <v>0</v>
      </c>
      <c r="E17" s="25">
        <f>D17*100/D24</f>
        <v>0</v>
      </c>
    </row>
    <row r="18" spans="1:14" s="26" customFormat="1" ht="27.75" customHeight="1">
      <c r="A18" s="27" t="s">
        <v>21</v>
      </c>
      <c r="B18" s="28">
        <v>0</v>
      </c>
      <c r="C18" s="28">
        <v>34942</v>
      </c>
      <c r="D18" s="29">
        <f t="shared" si="1"/>
        <v>34942</v>
      </c>
      <c r="E18" s="30">
        <f>D18*100/D25</f>
        <v>75.838867908147762</v>
      </c>
    </row>
    <row r="19" spans="1:14" s="26" customFormat="1" ht="49.5" customHeight="1">
      <c r="A19" s="31" t="s">
        <v>22</v>
      </c>
      <c r="B19" s="32">
        <v>0</v>
      </c>
      <c r="C19" s="32">
        <v>304</v>
      </c>
      <c r="D19" s="33">
        <f t="shared" si="1"/>
        <v>304</v>
      </c>
      <c r="E19" s="34"/>
    </row>
    <row r="20" spans="1:14">
      <c r="A20" s="35" t="s">
        <v>23</v>
      </c>
      <c r="B20" s="36">
        <v>0</v>
      </c>
      <c r="C20" s="37">
        <f>C18-C19</f>
        <v>34638</v>
      </c>
      <c r="D20" s="38">
        <f t="shared" si="1"/>
        <v>34638</v>
      </c>
      <c r="E20" s="39">
        <f>D20*100/D24</f>
        <v>75.678391959799001</v>
      </c>
    </row>
    <row r="21" spans="1:14" s="26" customFormat="1" ht="36.75" customHeight="1">
      <c r="A21" s="27" t="s">
        <v>24</v>
      </c>
      <c r="B21" s="28">
        <v>0</v>
      </c>
      <c r="C21" s="28">
        <v>404</v>
      </c>
      <c r="D21" s="29">
        <f t="shared" si="1"/>
        <v>404</v>
      </c>
      <c r="E21" s="30">
        <f>D21*100/D24</f>
        <v>0.88267424076906276</v>
      </c>
      <c r="N21" s="26">
        <f>7989*100/9920</f>
        <v>80.534274193548384</v>
      </c>
    </row>
    <row r="22" spans="1:14" s="26" customFormat="1" ht="42" customHeight="1">
      <c r="A22" s="31" t="s">
        <v>22</v>
      </c>
      <c r="B22" s="32">
        <v>0</v>
      </c>
      <c r="C22" s="32">
        <v>0</v>
      </c>
      <c r="D22" s="33">
        <f t="shared" si="1"/>
        <v>0</v>
      </c>
      <c r="E22" s="34"/>
    </row>
    <row r="23" spans="1:14">
      <c r="A23" s="35" t="s">
        <v>25</v>
      </c>
      <c r="B23" s="36">
        <v>0</v>
      </c>
      <c r="C23" s="37">
        <f>C21-C22</f>
        <v>404</v>
      </c>
      <c r="D23" s="38">
        <f t="shared" si="1"/>
        <v>404</v>
      </c>
      <c r="E23" s="34">
        <f>D23*100/D24</f>
        <v>0.88267424076906276</v>
      </c>
    </row>
    <row r="24" spans="1:14" ht="23.25">
      <c r="A24" s="40" t="s">
        <v>26</v>
      </c>
      <c r="B24" s="21">
        <f>B6+B9</f>
        <v>6703</v>
      </c>
      <c r="C24" s="21">
        <f>SUM(C10:C17)+C20+C23</f>
        <v>39067</v>
      </c>
      <c r="D24" s="21">
        <f t="shared" si="1"/>
        <v>45770</v>
      </c>
      <c r="E24" s="41"/>
    </row>
    <row r="25" spans="1:14" ht="23.25">
      <c r="A25" s="42" t="s">
        <v>27</v>
      </c>
      <c r="B25" s="43">
        <f>B6+B9</f>
        <v>6703</v>
      </c>
      <c r="C25" s="43">
        <f>SUM(C10:C18)+C21</f>
        <v>39371</v>
      </c>
      <c r="D25" s="44">
        <f t="shared" si="1"/>
        <v>46074</v>
      </c>
      <c r="E25" s="45"/>
    </row>
    <row r="26" spans="1:14">
      <c r="A26" s="46"/>
      <c r="B26" s="46"/>
      <c r="C26" s="46"/>
      <c r="D26" s="46"/>
      <c r="E26" s="46"/>
    </row>
    <row r="27" spans="1:14">
      <c r="A27" s="47"/>
      <c r="B27" s="47"/>
      <c r="C27" s="48"/>
      <c r="D27" s="48"/>
      <c r="E27" s="48"/>
    </row>
    <row r="28" spans="1:14">
      <c r="A28" s="47"/>
      <c r="B28" s="47"/>
      <c r="C28" s="48"/>
      <c r="D28" s="48"/>
      <c r="E28" s="48"/>
    </row>
    <row r="29" spans="1:14">
      <c r="A29" s="49"/>
      <c r="B29" s="49"/>
      <c r="C29" s="49"/>
      <c r="D29" s="50"/>
    </row>
    <row r="30" spans="1:14">
      <c r="A30" s="49"/>
      <c r="B30" s="49"/>
      <c r="C30" s="49"/>
      <c r="D30" s="50"/>
    </row>
  </sheetData>
  <mergeCells count="5">
    <mergeCell ref="A1:E1"/>
    <mergeCell ref="A2:E2"/>
    <mergeCell ref="B3:E3"/>
    <mergeCell ref="A4:A5"/>
    <mergeCell ref="D4:D5"/>
  </mergeCells>
  <pageMargins left="0.59055118110236227" right="0.19685039370078741" top="0.39370078740157483" bottom="0.31496062992125984" header="0.59055118110236227" footer="0.19685039370078741"/>
  <pageSetup paperSize="9" scale="80" orientation="portrait" r:id="rId1"/>
  <headerFooter>
    <oddFooter>&amp;R&amp;"TH SarabunPSK,ธรรมดา"&amp;12ผู้จัดทำ : นางสาวอภิรดี  พงษ์เพชร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ปี 64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</dc:creator>
  <cp:lastModifiedBy>ZZZ</cp:lastModifiedBy>
  <dcterms:created xsi:type="dcterms:W3CDTF">2021-12-02T10:29:09Z</dcterms:created>
  <dcterms:modified xsi:type="dcterms:W3CDTF">2021-12-02T10:29:56Z</dcterms:modified>
</cp:coreProperties>
</file>